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rilynwilson/Downloads/"/>
    </mc:Choice>
  </mc:AlternateContent>
  <xr:revisionPtr revIDLastSave="0" documentId="8_{615E5B08-206F-224E-9A0C-4769DBF1E46A}" xr6:coauthVersionLast="47" xr6:coauthVersionMax="47" xr10:uidLastSave="{00000000-0000-0000-0000-000000000000}"/>
  <bookViews>
    <workbookView xWindow="30320" yWindow="1940" windowWidth="27640" windowHeight="15760" xr2:uid="{3F7755E0-4A46-1246-BFA3-4FB44FFD7471}"/>
  </bookViews>
  <sheets>
    <sheet name="Local Taxes" sheetId="1" r:id="rId1"/>
    <sheet name="Tax Tables" sheetId="2" r:id="rId2"/>
    <sheet name="Formula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 s="1"/>
  <c r="D8" i="1"/>
  <c r="D9" i="1" s="1"/>
  <c r="F8" i="1"/>
  <c r="F9" i="1" s="1"/>
  <c r="F12" i="1" s="1"/>
  <c r="B8" i="1"/>
  <c r="B9" i="1" s="1"/>
  <c r="C8" i="1"/>
  <c r="C9" i="1" s="1"/>
  <c r="E12" i="1" l="1"/>
  <c r="D12" i="1"/>
  <c r="C12" i="1"/>
  <c r="B12" i="1"/>
</calcChain>
</file>

<file path=xl/sharedStrings.xml><?xml version="1.0" encoding="utf-8"?>
<sst xmlns="http://schemas.openxmlformats.org/spreadsheetml/2006/main" count="46" uniqueCount="37">
  <si>
    <t>Filing Status</t>
  </si>
  <si>
    <t>Multnomah</t>
  </si>
  <si>
    <t>Portland</t>
  </si>
  <si>
    <t>Trimet</t>
  </si>
  <si>
    <t>AGI</t>
  </si>
  <si>
    <t>SHS</t>
  </si>
  <si>
    <t>PFA</t>
  </si>
  <si>
    <t>Total Tax Due</t>
  </si>
  <si>
    <t>Schedule C/D/E Income</t>
  </si>
  <si>
    <t>Married</t>
  </si>
  <si>
    <t>0 - $125,000</t>
  </si>
  <si>
    <t>$125,001 - $250,000</t>
  </si>
  <si>
    <t>0-$200,000</t>
  </si>
  <si>
    <t>Withheld by ER*</t>
  </si>
  <si>
    <t>*EEs making over $200,000 annually from a single ER automatically opted in</t>
  </si>
  <si>
    <t>$250,000+</t>
  </si>
  <si>
    <t>Tax Rate</t>
  </si>
  <si>
    <t>$400,000+</t>
  </si>
  <si>
    <t>Calculated Tax</t>
  </si>
  <si>
    <t>Input</t>
  </si>
  <si>
    <t>Formula (do not alter)</t>
  </si>
  <si>
    <t>Select Single/HOH or Married for Filing Status</t>
  </si>
  <si>
    <t>Single - Income Bracket</t>
  </si>
  <si>
    <t>Married - Income Bracked</t>
  </si>
  <si>
    <t>$200,000-$400,000</t>
  </si>
  <si>
    <t>View SHS Boundry Map Here</t>
  </si>
  <si>
    <t>View PDX/Multnomah Boundry Map Here</t>
  </si>
  <si>
    <t>View Trimet Map Here</t>
  </si>
  <si>
    <t>Income Subject to Tax</t>
  </si>
  <si>
    <t>City of PDX</t>
  </si>
  <si>
    <t>Less than $50k</t>
  </si>
  <si>
    <t>Filing Requirements</t>
  </si>
  <si>
    <t>Less than $100k</t>
  </si>
  <si>
    <t>No</t>
  </si>
  <si>
    <t>Yes</t>
  </si>
  <si>
    <t>View PFA Boundry Map Here (Multnomah Residents)</t>
  </si>
  <si>
    <t>**If no Multnomah/PDX/Trimet, put "N/A" in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</si>
</sst>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7" formatCode="_(&quot;$&quot;* #,##0_);_(&quot;$&quot;* \(#,##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164" fontId="0" fillId="0" borderId="0" xfId="2" applyNumberFormat="1" applyFont="1"/>
    <xf numFmtId="164" fontId="0" fillId="0" borderId="0" xfId="2" applyNumberFormat="1" applyFont="1" applyAlignment="1">
      <alignment horizontal="center"/>
    </xf>
    <xf numFmtId="0" fontId="0" fillId="4" borderId="0" xfId="0" applyFill="1"/>
    <xf numFmtId="0" fontId="2" fillId="0" borderId="1" xfId="0" applyFont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3" fillId="0" borderId="0" xfId="0" applyFont="1" applyFill="1" applyAlignment="1">
      <alignment horizontal="center"/>
    </xf>
    <xf numFmtId="167" fontId="0" fillId="5" borderId="0" xfId="1" applyNumberFormat="1" applyFont="1" applyFill="1"/>
    <xf numFmtId="167" fontId="0" fillId="4" borderId="0" xfId="1" applyNumberFormat="1" applyFont="1" applyFill="1"/>
    <xf numFmtId="167" fontId="0" fillId="6" borderId="0" xfId="1" applyNumberFormat="1" applyFont="1" applyFill="1"/>
    <xf numFmtId="167" fontId="0" fillId="0" borderId="0" xfId="1" applyNumberFormat="1" applyFont="1"/>
    <xf numFmtId="0" fontId="4" fillId="0" borderId="0" xfId="3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ps.trimet.org/?district=true&amp;zoom=10&amp;tool=search&amp;_gl=1*1so6ewp*_ga*MTkyOTIxMzA3OC4xNjM1NDQwNTUx*_ga_B1DBJM7NST*MTcwMjMyMjI3Ny4zLjAuMTcwMjMyMjI3Ny4wLjAuMA.." TargetMode="External"/><Relationship Id="rId2" Type="http://schemas.openxmlformats.org/officeDocument/2006/relationships/hyperlink" Target="https://gis.oregonmetro.gov/metro-boundary-lookup/?_ga=2.264229769.4050046.1641830563-641815136.1601996475" TargetMode="External"/><Relationship Id="rId1" Type="http://schemas.openxmlformats.org/officeDocument/2006/relationships/hyperlink" Target="https://www.portlandmaps.com/" TargetMode="External"/><Relationship Id="rId4" Type="http://schemas.openxmlformats.org/officeDocument/2006/relationships/hyperlink" Target="https://www.oregonmetro.gov/jurisdictional-boundaries-ma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D3A9C-DEC4-5349-9307-D93EF674BAA1}">
  <dimension ref="A2:F25"/>
  <sheetViews>
    <sheetView tabSelected="1" workbookViewId="0">
      <selection activeCell="E20" sqref="E20"/>
    </sheetView>
  </sheetViews>
  <sheetFormatPr baseColWidth="10" defaultRowHeight="16" x14ac:dyDescent="0.2"/>
  <cols>
    <col min="1" max="1" width="25.33203125" customWidth="1"/>
    <col min="2" max="2" width="19.6640625" customWidth="1"/>
    <col min="3" max="3" width="20.33203125" customWidth="1"/>
    <col min="4" max="6" width="15.5" customWidth="1"/>
  </cols>
  <sheetData>
    <row r="2" spans="1:6" x14ac:dyDescent="0.2">
      <c r="B2" s="11" t="s">
        <v>21</v>
      </c>
      <c r="C2" s="11"/>
      <c r="D2" s="2"/>
      <c r="E2" s="2"/>
      <c r="F2" s="2"/>
    </row>
    <row r="3" spans="1:6" x14ac:dyDescent="0.2">
      <c r="B3" s="8" t="s">
        <v>6</v>
      </c>
      <c r="C3" s="8" t="s">
        <v>5</v>
      </c>
      <c r="D3" s="8" t="s">
        <v>1</v>
      </c>
      <c r="E3" s="8" t="s">
        <v>2</v>
      </c>
      <c r="F3" s="8" t="s">
        <v>3</v>
      </c>
    </row>
    <row r="5" spans="1:6" x14ac:dyDescent="0.2">
      <c r="A5" t="s">
        <v>0</v>
      </c>
      <c r="B5" s="9" t="s">
        <v>9</v>
      </c>
      <c r="C5" s="9" t="s">
        <v>9</v>
      </c>
      <c r="D5" s="3"/>
      <c r="E5" s="3"/>
      <c r="F5" s="3"/>
    </row>
    <row r="6" spans="1:6" x14ac:dyDescent="0.2">
      <c r="A6" t="s">
        <v>4</v>
      </c>
      <c r="B6" s="12">
        <v>600000</v>
      </c>
      <c r="C6" s="12">
        <v>400000</v>
      </c>
      <c r="D6" s="7"/>
      <c r="E6" s="7"/>
      <c r="F6" s="7"/>
    </row>
    <row r="7" spans="1:6" x14ac:dyDescent="0.2">
      <c r="A7" t="s">
        <v>8</v>
      </c>
      <c r="B7" s="13"/>
      <c r="C7" s="13"/>
      <c r="D7" s="4">
        <v>0</v>
      </c>
      <c r="E7" s="4">
        <v>0</v>
      </c>
      <c r="F7" s="4">
        <v>0</v>
      </c>
    </row>
    <row r="8" spans="1:6" x14ac:dyDescent="0.2">
      <c r="A8" t="s">
        <v>28</v>
      </c>
      <c r="B8" s="14">
        <f>MAX(0, IF(B5="Single/HOH",B6-Formulas!A1,IF(B5="Married",B6-Formulas!A2,)))</f>
        <v>400000</v>
      </c>
      <c r="C8" s="14">
        <f>MAX(0, IF(C5="Single/HOH",C6-Formulas!A1,IF(C5="Married",C6-Formulas!A2,)))</f>
        <v>200000</v>
      </c>
      <c r="D8" s="10" t="str">
        <f xml:space="preserve"> IF(D7&lt;100000, "N/A",D7)</f>
        <v>N/A</v>
      </c>
      <c r="E8" s="10" t="str">
        <f>IF(E7&lt;50000, "N/A", E7)</f>
        <v>N/A</v>
      </c>
      <c r="F8" s="10">
        <f>F7</f>
        <v>0</v>
      </c>
    </row>
    <row r="9" spans="1:6" x14ac:dyDescent="0.2">
      <c r="A9" t="s">
        <v>18</v>
      </c>
      <c r="B9" s="14">
        <f>IF(OR(B5="Single/HOH", B5="Married"), IF(B8&gt;0, IF(B8&lt;=75000, B8*0.0125, IF(B8&gt;75000, IF(B5="Single/HOH", (B8-75000)*0.03 + 75000*0.0125, IF(B5="Married", (B8-200000)*0.03 + 200000*0.0125, B8)), B8)), B8), "Not Selected")</f>
        <v>8500</v>
      </c>
      <c r="C9" s="14">
        <f>IF(OR(C5="Single/HOH", C5="Married"), IF(C8&gt;0, C8*0.01, C8), C8)</f>
        <v>2000</v>
      </c>
      <c r="D9" s="10">
        <f>IF(ISNUMBER(D8), IF(D8&lt;100000, "N/A", D8*0.02), 100)</f>
        <v>100</v>
      </c>
      <c r="E9" s="10">
        <f>IF(ISNUMBER(E8), IF(E8&lt;50000, "N/A", E8*0.026), 100)</f>
        <v>100</v>
      </c>
      <c r="F9" s="10">
        <f>F8*0.00837</f>
        <v>0</v>
      </c>
    </row>
    <row r="10" spans="1:6" x14ac:dyDescent="0.2">
      <c r="A10" t="s">
        <v>13</v>
      </c>
      <c r="B10" s="12">
        <v>0</v>
      </c>
      <c r="C10" s="12">
        <v>0</v>
      </c>
      <c r="D10" s="3"/>
      <c r="E10" s="3"/>
      <c r="F10" s="3"/>
    </row>
    <row r="11" spans="1:6" x14ac:dyDescent="0.2">
      <c r="B11" s="15"/>
      <c r="C11" s="15"/>
    </row>
    <row r="12" spans="1:6" x14ac:dyDescent="0.2">
      <c r="A12" t="s">
        <v>7</v>
      </c>
      <c r="B12" s="14">
        <f>B9-B10</f>
        <v>8500</v>
      </c>
      <c r="C12" s="14">
        <f>C9-C10</f>
        <v>2000</v>
      </c>
      <c r="D12" s="10">
        <f>D9</f>
        <v>100</v>
      </c>
      <c r="E12" s="10">
        <f>E9</f>
        <v>100</v>
      </c>
      <c r="F12" s="10">
        <f>F9</f>
        <v>0</v>
      </c>
    </row>
    <row r="14" spans="1:6" x14ac:dyDescent="0.2">
      <c r="A14" s="9" t="s">
        <v>19</v>
      </c>
    </row>
    <row r="15" spans="1:6" x14ac:dyDescent="0.2">
      <c r="A15" s="10" t="s">
        <v>20</v>
      </c>
    </row>
    <row r="19" spans="1:1" x14ac:dyDescent="0.2">
      <c r="A19" t="s">
        <v>14</v>
      </c>
    </row>
    <row r="20" spans="1:1" x14ac:dyDescent="0.2">
      <c r="A20" t="s">
        <v>36</v>
      </c>
    </row>
    <row r="22" spans="1:1" x14ac:dyDescent="0.2">
      <c r="A22" s="16" t="s">
        <v>35</v>
      </c>
    </row>
    <row r="23" spans="1:1" x14ac:dyDescent="0.2">
      <c r="A23" s="16" t="s">
        <v>25</v>
      </c>
    </row>
    <row r="24" spans="1:1" x14ac:dyDescent="0.2">
      <c r="A24" s="16" t="s">
        <v>26</v>
      </c>
    </row>
    <row r="25" spans="1:1" x14ac:dyDescent="0.2">
      <c r="A25" s="16" t="s">
        <v>27</v>
      </c>
    </row>
  </sheetData>
  <mergeCells count="2">
    <mergeCell ref="B2:C2"/>
    <mergeCell ref="D2:F2"/>
  </mergeCells>
  <dataValidations count="1">
    <dataValidation type="list" allowBlank="1" showInputMessage="1" showErrorMessage="1" sqref="B5:C5" xr:uid="{F6B3BE24-D81A-DF44-9419-90BAF48E6336}">
      <formula1>"Single/HOH, Married"</formula1>
    </dataValidation>
  </dataValidations>
  <hyperlinks>
    <hyperlink ref="A24" r:id="rId1" xr:uid="{7A92FD3A-081F-6D46-9B53-ECA974AD9E06}"/>
    <hyperlink ref="A23" r:id="rId2" location="/batch-address-query" xr:uid="{C28B77AF-D710-5040-BA40-5B9FA6872715}"/>
    <hyperlink ref="A25" r:id="rId3" location="/" xr:uid="{0AC324F0-8970-E44F-8A4E-AF20067CE7AD}"/>
    <hyperlink ref="A22" r:id="rId4" xr:uid="{EADEBDCD-7182-9B4D-885F-6C326BFD67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8AFD-0E70-A245-8B7B-EF5A08DDA929}">
  <dimension ref="A1:E16"/>
  <sheetViews>
    <sheetView workbookViewId="0">
      <selection activeCell="E20" sqref="E20"/>
    </sheetView>
  </sheetViews>
  <sheetFormatPr baseColWidth="10" defaultRowHeight="16" x14ac:dyDescent="0.2"/>
  <cols>
    <col min="1" max="1" width="22.1640625" customWidth="1"/>
    <col min="2" max="2" width="16.1640625" customWidth="1"/>
    <col min="3" max="3" width="15.5" customWidth="1"/>
    <col min="4" max="4" width="11" customWidth="1"/>
  </cols>
  <sheetData>
    <row r="1" spans="1:5" x14ac:dyDescent="0.2">
      <c r="B1" s="1" t="s">
        <v>6</v>
      </c>
      <c r="C1" s="1" t="s">
        <v>5</v>
      </c>
      <c r="D1" t="s">
        <v>29</v>
      </c>
      <c r="E1" t="s">
        <v>1</v>
      </c>
    </row>
    <row r="2" spans="1:5" x14ac:dyDescent="0.2">
      <c r="B2" s="1" t="s">
        <v>16</v>
      </c>
      <c r="C2" s="1" t="s">
        <v>16</v>
      </c>
    </row>
    <row r="3" spans="1:5" x14ac:dyDescent="0.2">
      <c r="A3" t="s">
        <v>22</v>
      </c>
    </row>
    <row r="4" spans="1:5" x14ac:dyDescent="0.2">
      <c r="A4" t="s">
        <v>10</v>
      </c>
      <c r="B4" s="5">
        <v>0</v>
      </c>
      <c r="C4" s="5">
        <v>0</v>
      </c>
      <c r="D4">
        <v>2.5999999999999999E-2</v>
      </c>
      <c r="E4">
        <v>0.02</v>
      </c>
    </row>
    <row r="5" spans="1:5" x14ac:dyDescent="0.2">
      <c r="A5" t="s">
        <v>11</v>
      </c>
      <c r="B5" s="5">
        <v>1.4999999999999999E-2</v>
      </c>
      <c r="C5" s="5">
        <v>0.01</v>
      </c>
    </row>
    <row r="6" spans="1:5" x14ac:dyDescent="0.2">
      <c r="A6" t="s">
        <v>15</v>
      </c>
      <c r="B6" s="5">
        <v>0.03</v>
      </c>
      <c r="C6" s="5">
        <v>0.01</v>
      </c>
    </row>
    <row r="7" spans="1:5" x14ac:dyDescent="0.2">
      <c r="B7" s="5"/>
      <c r="C7" s="5"/>
    </row>
    <row r="8" spans="1:5" x14ac:dyDescent="0.2">
      <c r="A8" t="s">
        <v>23</v>
      </c>
      <c r="B8" s="6"/>
      <c r="C8" s="5"/>
    </row>
    <row r="9" spans="1:5" x14ac:dyDescent="0.2">
      <c r="A9" t="s">
        <v>12</v>
      </c>
      <c r="B9" s="5">
        <v>0</v>
      </c>
      <c r="C9" s="5">
        <v>0</v>
      </c>
    </row>
    <row r="10" spans="1:5" x14ac:dyDescent="0.2">
      <c r="A10" t="s">
        <v>24</v>
      </c>
      <c r="B10" s="5">
        <v>1.4999999999999999E-2</v>
      </c>
      <c r="C10" s="5">
        <v>0.01</v>
      </c>
    </row>
    <row r="11" spans="1:5" x14ac:dyDescent="0.2">
      <c r="A11" t="s">
        <v>17</v>
      </c>
      <c r="B11" s="5">
        <v>0.03</v>
      </c>
      <c r="C11" s="5">
        <v>0.01</v>
      </c>
    </row>
    <row r="13" spans="1:5" x14ac:dyDescent="0.2">
      <c r="B13" s="2" t="s">
        <v>31</v>
      </c>
      <c r="C13" s="2"/>
    </row>
    <row r="14" spans="1:5" x14ac:dyDescent="0.2">
      <c r="B14" t="s">
        <v>30</v>
      </c>
      <c r="C14" t="s">
        <v>32</v>
      </c>
    </row>
    <row r="15" spans="1:5" x14ac:dyDescent="0.2">
      <c r="A15" t="s">
        <v>1</v>
      </c>
      <c r="B15" t="s">
        <v>33</v>
      </c>
      <c r="C15" t="s">
        <v>33</v>
      </c>
    </row>
    <row r="16" spans="1:5" x14ac:dyDescent="0.2">
      <c r="A16" t="s">
        <v>29</v>
      </c>
      <c r="B16" t="s">
        <v>33</v>
      </c>
      <c r="C16" t="s">
        <v>34</v>
      </c>
    </row>
  </sheetData>
  <mergeCells count="1">
    <mergeCell ref="B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2F869-CDC8-834D-BABC-D280B7BB75E1}">
  <dimension ref="A1:A2"/>
  <sheetViews>
    <sheetView workbookViewId="0">
      <selection activeCell="A3" sqref="A3"/>
    </sheetView>
  </sheetViews>
  <sheetFormatPr baseColWidth="10" defaultRowHeight="16" x14ac:dyDescent="0.2"/>
  <sheetData>
    <row r="1" spans="1:1" x14ac:dyDescent="0.2">
      <c r="A1">
        <v>125000</v>
      </c>
    </row>
    <row r="2" spans="1:1" x14ac:dyDescent="0.2">
      <c r="A2">
        <v>200000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Local Taxes</vt:lpstr>
      <vt:lpstr>Tax Tables</vt:lpstr>
      <vt:lpstr>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Lorilyn Wilson</dc:creator>
  <cp:lastModifiedBy>Lorilyn Wilson</cp:lastModifiedBy>
  <dcterms:created xsi:type="dcterms:W3CDTF">2023-12-11T16:42:15Z</dcterms:created>
  <dcterms:modified xsi:type="dcterms:W3CDTF">2023-12-11T19:22:02Z</dcterms:modified>
</cp:coreProperties>
</file>